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nia.teixeira\Desktop\"/>
    </mc:Choice>
  </mc:AlternateContent>
  <xr:revisionPtr revIDLastSave="0" documentId="8_{62FA1A38-7063-46EE-ACFA-0CB00E6B0508}" xr6:coauthVersionLast="47" xr6:coauthVersionMax="47" xr10:uidLastSave="{00000000-0000-0000-0000-000000000000}"/>
  <bookViews>
    <workbookView xWindow="-108" yWindow="-108" windowWidth="23256" windowHeight="12576" xr2:uid="{3D11760E-ACCE-4ECA-94B6-A75473739E61}"/>
  </bookViews>
  <sheets>
    <sheet name="3T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" l="1"/>
  <c r="M23" i="1"/>
  <c r="I23" i="1"/>
  <c r="R23" i="1" s="1"/>
  <c r="F23" i="1"/>
  <c r="E23" i="1"/>
  <c r="R22" i="1"/>
  <c r="M22" i="1"/>
  <c r="L22" i="1"/>
  <c r="K22" i="1"/>
  <c r="G22" i="1"/>
  <c r="F22" i="1"/>
  <c r="E22" i="1"/>
  <c r="R21" i="1"/>
  <c r="P21" i="1"/>
  <c r="N21" i="1"/>
  <c r="H21" i="1"/>
  <c r="Q21" i="1" s="1"/>
  <c r="R20" i="1"/>
  <c r="N20" i="1"/>
  <c r="H20" i="1"/>
  <c r="Q20" i="1" s="1"/>
  <c r="R19" i="1"/>
  <c r="N19" i="1"/>
  <c r="P19" i="1" s="1"/>
  <c r="H19" i="1"/>
  <c r="J19" i="1" s="1"/>
  <c r="R18" i="1"/>
  <c r="Q18" i="1"/>
  <c r="N18" i="1"/>
  <c r="H18" i="1"/>
  <c r="J18" i="1" s="1"/>
  <c r="R17" i="1"/>
  <c r="N17" i="1"/>
  <c r="P17" i="1" s="1"/>
  <c r="H17" i="1"/>
  <c r="Q17" i="1" s="1"/>
  <c r="R16" i="1"/>
  <c r="N16" i="1"/>
  <c r="H16" i="1"/>
  <c r="Q16" i="1" s="1"/>
  <c r="R15" i="1"/>
  <c r="N15" i="1"/>
  <c r="P15" i="1" s="1"/>
  <c r="H15" i="1"/>
  <c r="J15" i="1" s="1"/>
  <c r="R14" i="1"/>
  <c r="M14" i="1"/>
  <c r="L14" i="1"/>
  <c r="L23" i="1" s="1"/>
  <c r="K14" i="1"/>
  <c r="K23" i="1" s="1"/>
  <c r="G14" i="1"/>
  <c r="G23" i="1" s="1"/>
  <c r="F14" i="1"/>
  <c r="E14" i="1"/>
  <c r="R13" i="1"/>
  <c r="N13" i="1"/>
  <c r="P13" i="1" s="1"/>
  <c r="H13" i="1"/>
  <c r="Q13" i="1" s="1"/>
  <c r="R12" i="1"/>
  <c r="Q12" i="1"/>
  <c r="N12" i="1"/>
  <c r="P12" i="1" s="1"/>
  <c r="H12" i="1"/>
  <c r="J12" i="1" s="1"/>
  <c r="R11" i="1"/>
  <c r="Q11" i="1"/>
  <c r="N11" i="1"/>
  <c r="P20" i="1" s="1"/>
  <c r="H11" i="1"/>
  <c r="J11" i="1" s="1"/>
  <c r="R10" i="1"/>
  <c r="N10" i="1"/>
  <c r="P10" i="1" s="1"/>
  <c r="H10" i="1"/>
  <c r="Q10" i="1" s="1"/>
  <c r="R9" i="1"/>
  <c r="N9" i="1"/>
  <c r="P9" i="1" s="1"/>
  <c r="H9" i="1"/>
  <c r="Q9" i="1" s="1"/>
  <c r="R8" i="1"/>
  <c r="Q8" i="1"/>
  <c r="N8" i="1"/>
  <c r="P8" i="1" s="1"/>
  <c r="H8" i="1"/>
  <c r="J8" i="1" s="1"/>
  <c r="R7" i="1"/>
  <c r="Q7" i="1"/>
  <c r="N7" i="1"/>
  <c r="P7" i="1" s="1"/>
  <c r="H7" i="1"/>
  <c r="J7" i="1" s="1"/>
  <c r="R6" i="1"/>
  <c r="N6" i="1"/>
  <c r="P6" i="1" s="1"/>
  <c r="H6" i="1"/>
  <c r="Q6" i="1" s="1"/>
  <c r="R5" i="1"/>
  <c r="N5" i="1"/>
  <c r="P5" i="1" s="1"/>
  <c r="H5" i="1"/>
  <c r="Q5" i="1" s="1"/>
  <c r="J5" i="1" l="1"/>
  <c r="N14" i="1"/>
  <c r="Q15" i="1"/>
  <c r="Q19" i="1"/>
  <c r="J9" i="1"/>
  <c r="J16" i="1"/>
  <c r="J6" i="1"/>
  <c r="J10" i="1"/>
  <c r="P11" i="1"/>
  <c r="J17" i="1"/>
  <c r="P18" i="1"/>
  <c r="J21" i="1"/>
  <c r="H22" i="1"/>
  <c r="H14" i="1"/>
  <c r="J20" i="1"/>
  <c r="J13" i="1"/>
  <c r="P16" i="1"/>
  <c r="N22" i="1"/>
  <c r="P22" i="1" s="1"/>
  <c r="Q22" i="1" l="1"/>
  <c r="J22" i="1"/>
  <c r="H23" i="1"/>
  <c r="J14" i="1"/>
  <c r="Q14" i="1"/>
  <c r="P14" i="1"/>
  <c r="N23" i="1"/>
  <c r="P23" i="1" s="1"/>
  <c r="J23" i="1" l="1"/>
  <c r="Q23" i="1"/>
</calcChain>
</file>

<file path=xl/sharedStrings.xml><?xml version="1.0" encoding="utf-8"?>
<sst xmlns="http://schemas.openxmlformats.org/spreadsheetml/2006/main" count="56" uniqueCount="47">
  <si>
    <t>3.º Trimestre 2025</t>
  </si>
  <si>
    <t>Óleos</t>
  </si>
  <si>
    <t>Veículos e/ou Equipamentos</t>
  </si>
  <si>
    <t>Produto</t>
  </si>
  <si>
    <t>Europalub/C.P.L.</t>
  </si>
  <si>
    <t>Descrição</t>
  </si>
  <si>
    <t>Portugal Continental (t)</t>
  </si>
  <si>
    <t>Madeira (t)</t>
  </si>
  <si>
    <t>Açores (t)</t>
  </si>
  <si>
    <t>Total 3T(t)</t>
  </si>
  <si>
    <t>Total 3T 2024 (t)</t>
  </si>
  <si>
    <t>∆ 2025/2024</t>
  </si>
  <si>
    <t>Total 3T (t)</t>
  </si>
  <si>
    <t>Total Global 3T 2025 (t)</t>
  </si>
  <si>
    <t>Total Global 3T 2024(t)</t>
  </si>
  <si>
    <t>Óleos Lubrificantes sujeitos a Ecovalor</t>
  </si>
  <si>
    <t>1A + 1A1</t>
  </si>
  <si>
    <t>Óleos motor veículos ligeiros</t>
  </si>
  <si>
    <t>1B + 1B1 + 1B2 + 1D</t>
  </si>
  <si>
    <t>Óleos motor veículos pesados</t>
  </si>
  <si>
    <t>2A + 2B</t>
  </si>
  <si>
    <t>Óleos transmissão auto</t>
  </si>
  <si>
    <t>E.2c</t>
  </si>
  <si>
    <t>Fluidos de travões</t>
  </si>
  <si>
    <t>2C + 2D(*) + 2D1</t>
  </si>
  <si>
    <t>Óleos engrenagens, hidráulicos indústria e amortecedores</t>
  </si>
  <si>
    <t>2D(*)/E.2a/3</t>
  </si>
  <si>
    <t>4A + 4B</t>
  </si>
  <si>
    <t>Óleos para trabalho de metais</t>
  </si>
  <si>
    <t>5A + 5B</t>
  </si>
  <si>
    <t>Óleos para turbinas e isolantes para transformadores</t>
  </si>
  <si>
    <t>Óleos para compressores e outros óleos para indústria</t>
  </si>
  <si>
    <t>Total de óleos sujeitos</t>
  </si>
  <si>
    <t>Óleos Isentos e Massas Lubrificantes</t>
  </si>
  <si>
    <t>1C</t>
  </si>
  <si>
    <t>Óleos motor 2T</t>
  </si>
  <si>
    <t>2D/E.2a/3</t>
  </si>
  <si>
    <t>3A1 + 3A2</t>
  </si>
  <si>
    <t>Massas lubrificantes</t>
  </si>
  <si>
    <t>4C + 4D</t>
  </si>
  <si>
    <t>6B/B.2+6C/K4a/K.4c/K.4e</t>
  </si>
  <si>
    <t>7A + 7A1 + 7A2</t>
  </si>
  <si>
    <t>Óleos de processo</t>
  </si>
  <si>
    <t>8A</t>
  </si>
  <si>
    <t>Óleos base</t>
  </si>
  <si>
    <t>Total de óleos isentos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</si>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</sst>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0"/>
      <color indexed="9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0"/>
      <color rgb="FF231F20"/>
      <name val="Calibri"/>
      <family val="2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2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3" fontId="7" fillId="5" borderId="5" xfId="0" applyNumberFormat="1" applyFont="1" applyFill="1" applyBorder="1" applyAlignment="1">
      <alignment horizontal="center" vertical="center"/>
    </xf>
    <xf numFmtId="1" fontId="7" fillId="3" borderId="5" xfId="1" applyNumberFormat="1" applyFont="1" applyFill="1" applyBorder="1" applyAlignment="1">
      <alignment horizontal="center" vertical="center"/>
    </xf>
    <xf numFmtId="9" fontId="7" fillId="3" borderId="5" xfId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6" fillId="6" borderId="6" xfId="0" applyFont="1" applyFill="1" applyBorder="1" applyAlignment="1">
      <alignment vertical="center" wrapText="1"/>
    </xf>
    <xf numFmtId="3" fontId="7" fillId="6" borderId="5" xfId="0" applyNumberFormat="1" applyFont="1" applyFill="1" applyBorder="1" applyAlignment="1">
      <alignment horizontal="center" vertical="center"/>
    </xf>
    <xf numFmtId="1" fontId="7" fillId="3" borderId="7" xfId="1" applyNumberFormat="1" applyFont="1" applyFill="1" applyBorder="1" applyAlignment="1">
      <alignment horizontal="center" vertical="center"/>
    </xf>
    <xf numFmtId="9" fontId="7" fillId="3" borderId="7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3" fontId="7" fillId="6" borderId="7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vertical="center" wrapText="1"/>
    </xf>
    <xf numFmtId="3" fontId="7" fillId="5" borderId="6" xfId="0" applyNumberFormat="1" applyFont="1" applyFill="1" applyBorder="1" applyAlignment="1">
      <alignment horizontal="center"/>
    </xf>
    <xf numFmtId="3" fontId="7" fillId="7" borderId="6" xfId="0" applyNumberFormat="1" applyFont="1" applyFill="1" applyBorder="1" applyAlignment="1">
      <alignment horizontal="center"/>
    </xf>
    <xf numFmtId="9" fontId="7" fillId="7" borderId="6" xfId="1" applyFont="1" applyFill="1" applyBorder="1" applyAlignment="1">
      <alignment horizontal="center"/>
    </xf>
    <xf numFmtId="1" fontId="7" fillId="3" borderId="6" xfId="1" applyNumberFormat="1" applyFont="1" applyFill="1" applyBorder="1" applyAlignment="1">
      <alignment horizontal="center"/>
    </xf>
    <xf numFmtId="9" fontId="7" fillId="3" borderId="6" xfId="1" applyFont="1" applyFill="1" applyBorder="1" applyAlignment="1">
      <alignment horizontal="center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7DB62-5BD5-44D6-9A5E-2ABFE8CA30DB}">
  <sheetPr>
    <tabColor theme="5"/>
  </sheetPr>
  <dimension ref="B2:R23"/>
  <sheetViews>
    <sheetView showGridLines="0" tabSelected="1" topLeftCell="D1" zoomScale="80" zoomScaleNormal="80" workbookViewId="0">
      <selection activeCell="U16" sqref="U16"/>
    </sheetView>
  </sheetViews>
  <sheetFormatPr defaultRowHeight="14.4" x14ac:dyDescent="0.3"/>
  <cols>
    <col min="1" max="1" width="1.5546875" customWidth="1"/>
    <col min="2" max="2" width="17.88671875" customWidth="1"/>
    <col min="3" max="3" width="19.77734375" customWidth="1"/>
    <col min="4" max="4" width="29.6640625" customWidth="1"/>
    <col min="5" max="7" width="15" hidden="1" customWidth="1"/>
    <col min="8" max="9" width="15" customWidth="1"/>
    <col min="10" max="10" width="11.88671875" customWidth="1"/>
    <col min="11" max="13" width="15" hidden="1" customWidth="1"/>
    <col min="14" max="14" width="15" customWidth="1"/>
    <col min="15" max="15" width="13.33203125" customWidth="1"/>
    <col min="16" max="16" width="11.6640625" customWidth="1"/>
    <col min="17" max="17" width="14.44140625" customWidth="1"/>
    <col min="18" max="18" width="13.88671875" customWidth="1"/>
  </cols>
  <sheetData>
    <row r="2" spans="2:18" ht="15" thickBot="1" x14ac:dyDescent="0.35">
      <c r="E2" s="1" t="s">
        <v>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8" ht="15" thickBot="1" x14ac:dyDescent="0.35">
      <c r="B3" s="2"/>
      <c r="C3" s="2"/>
      <c r="D3" s="2"/>
      <c r="E3" s="3" t="s">
        <v>1</v>
      </c>
      <c r="F3" s="1"/>
      <c r="G3" s="1"/>
      <c r="H3" s="1"/>
      <c r="I3" s="1"/>
      <c r="J3" s="4"/>
      <c r="K3" s="3" t="s">
        <v>2</v>
      </c>
      <c r="L3" s="1"/>
      <c r="M3" s="1"/>
      <c r="N3" s="1"/>
      <c r="O3" s="1"/>
      <c r="P3" s="1"/>
    </row>
    <row r="4" spans="2:18" ht="28.2" thickBot="1" x14ac:dyDescent="0.35"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6" t="s">
        <v>10</v>
      </c>
      <c r="J4" s="6" t="s">
        <v>11</v>
      </c>
      <c r="K4" s="5" t="s">
        <v>6</v>
      </c>
      <c r="L4" s="5" t="s">
        <v>7</v>
      </c>
      <c r="M4" s="5" t="s">
        <v>8</v>
      </c>
      <c r="N4" s="5" t="s">
        <v>12</v>
      </c>
      <c r="O4" s="6" t="s">
        <v>10</v>
      </c>
      <c r="P4" s="6" t="s">
        <v>11</v>
      </c>
      <c r="Q4" s="5" t="s">
        <v>13</v>
      </c>
      <c r="R4" s="6" t="s">
        <v>14</v>
      </c>
    </row>
    <row r="5" spans="2:18" ht="15" thickBot="1" x14ac:dyDescent="0.35">
      <c r="B5" s="7" t="s">
        <v>15</v>
      </c>
      <c r="C5" s="8" t="s">
        <v>16</v>
      </c>
      <c r="D5" s="9" t="s">
        <v>17</v>
      </c>
      <c r="E5" s="10">
        <v>7729.0069999999996</v>
      </c>
      <c r="F5" s="10">
        <v>81.489999999999995</v>
      </c>
      <c r="G5" s="10">
        <v>106.70399999999999</v>
      </c>
      <c r="H5" s="10">
        <f>SUM(E5:G5)</f>
        <v>7917.2009999999991</v>
      </c>
      <c r="I5" s="11">
        <v>6414.6800000000012</v>
      </c>
      <c r="J5" s="12">
        <f>H5/I5-1</f>
        <v>0.23423163743164088</v>
      </c>
      <c r="K5" s="10">
        <v>206.22399999999999</v>
      </c>
      <c r="L5" s="10">
        <v>3.0089999999999999</v>
      </c>
      <c r="M5" s="10">
        <v>4.0119999999999996</v>
      </c>
      <c r="N5" s="10">
        <f>SUM(K5:M5)</f>
        <v>213.24499999999998</v>
      </c>
      <c r="O5" s="11">
        <v>190.48699999999994</v>
      </c>
      <c r="P5" s="12">
        <f>N5/O5-1</f>
        <v>0.11947271992314468</v>
      </c>
      <c r="Q5" s="10">
        <f>H5+N5</f>
        <v>8130.445999999999</v>
      </c>
      <c r="R5" s="11">
        <f>I5+O5</f>
        <v>6605.1670000000013</v>
      </c>
    </row>
    <row r="6" spans="2:18" ht="15" thickBot="1" x14ac:dyDescent="0.35">
      <c r="B6" s="7"/>
      <c r="C6" s="8" t="s">
        <v>18</v>
      </c>
      <c r="D6" s="9" t="s">
        <v>19</v>
      </c>
      <c r="E6" s="10">
        <v>2193.4059999999999</v>
      </c>
      <c r="F6" s="10">
        <v>154.834</v>
      </c>
      <c r="G6" s="10">
        <v>243.92500000000001</v>
      </c>
      <c r="H6" s="10">
        <f t="shared" ref="H6:H21" si="0">SUM(E6:G6)</f>
        <v>2592.165</v>
      </c>
      <c r="I6" s="11">
        <v>2551.099999999999</v>
      </c>
      <c r="J6" s="12">
        <f t="shared" ref="J6:J20" si="1">H6/I6-1</f>
        <v>1.6096977774293864E-2</v>
      </c>
      <c r="K6" s="10">
        <v>69.935000000000002</v>
      </c>
      <c r="L6" s="10">
        <v>0.51400000000000001</v>
      </c>
      <c r="M6" s="10">
        <v>0.56200000000000006</v>
      </c>
      <c r="N6" s="10">
        <f t="shared" ref="N6:N21" si="2">SUM(K6:M6)</f>
        <v>71.010999999999996</v>
      </c>
      <c r="O6" s="11">
        <v>62.360000000000007</v>
      </c>
      <c r="P6" s="12">
        <f t="shared" ref="P6:P19" si="3">N6/O6-1</f>
        <v>0.13872674791533024</v>
      </c>
      <c r="Q6" s="10">
        <f t="shared" ref="Q6:R22" si="4">H6+N6</f>
        <v>2663.1759999999999</v>
      </c>
      <c r="R6" s="11">
        <f>I6+O6</f>
        <v>2613.4599999999991</v>
      </c>
    </row>
    <row r="7" spans="2:18" ht="15" thickBot="1" x14ac:dyDescent="0.35">
      <c r="B7" s="7"/>
      <c r="C7" s="8" t="s">
        <v>20</v>
      </c>
      <c r="D7" s="9" t="s">
        <v>21</v>
      </c>
      <c r="E7" s="10">
        <v>1400.8879999999999</v>
      </c>
      <c r="F7" s="10">
        <v>15.250999999999999</v>
      </c>
      <c r="G7" s="10">
        <v>34.524999999999999</v>
      </c>
      <c r="H7" s="10">
        <f t="shared" si="0"/>
        <v>1450.664</v>
      </c>
      <c r="I7" s="11">
        <v>1310.1190000000004</v>
      </c>
      <c r="J7" s="12">
        <f t="shared" si="1"/>
        <v>0.1072765145761565</v>
      </c>
      <c r="K7" s="10">
        <v>181.125</v>
      </c>
      <c r="L7" s="10">
        <v>1.026</v>
      </c>
      <c r="M7" s="10">
        <v>1.1739999999999999</v>
      </c>
      <c r="N7" s="10">
        <f t="shared" si="2"/>
        <v>183.32500000000002</v>
      </c>
      <c r="O7" s="11">
        <v>170.84700000000007</v>
      </c>
      <c r="P7" s="12">
        <f t="shared" si="3"/>
        <v>7.3036108330845506E-2</v>
      </c>
      <c r="Q7" s="10">
        <f t="shared" si="4"/>
        <v>1633.989</v>
      </c>
      <c r="R7" s="11">
        <f t="shared" si="4"/>
        <v>1480.9660000000003</v>
      </c>
    </row>
    <row r="8" spans="2:18" ht="15" thickBot="1" x14ac:dyDescent="0.35">
      <c r="B8" s="7"/>
      <c r="C8" s="8" t="s">
        <v>22</v>
      </c>
      <c r="D8" s="9" t="s">
        <v>23</v>
      </c>
      <c r="E8" s="10">
        <v>139.56</v>
      </c>
      <c r="F8" s="10">
        <v>2.5939999999999999</v>
      </c>
      <c r="G8" s="10">
        <v>2.4729999999999999</v>
      </c>
      <c r="H8" s="10">
        <f t="shared" si="0"/>
        <v>144.62700000000001</v>
      </c>
      <c r="I8" s="11">
        <v>143.84599999999992</v>
      </c>
      <c r="J8" s="12">
        <f t="shared" si="1"/>
        <v>5.4294175715703386E-3</v>
      </c>
      <c r="K8" s="10">
        <v>40.204999999999998</v>
      </c>
      <c r="L8" s="10">
        <v>0.53</v>
      </c>
      <c r="M8" s="10">
        <v>0.50700000000000001</v>
      </c>
      <c r="N8" s="10">
        <f t="shared" si="2"/>
        <v>41.241999999999997</v>
      </c>
      <c r="O8" s="11">
        <v>42.17799999999999</v>
      </c>
      <c r="P8" s="12">
        <f t="shared" si="3"/>
        <v>-2.2191663900611558E-2</v>
      </c>
      <c r="Q8" s="10">
        <f t="shared" si="4"/>
        <v>185.869</v>
      </c>
      <c r="R8" s="11">
        <f t="shared" si="4"/>
        <v>186.02399999999992</v>
      </c>
    </row>
    <row r="9" spans="2:18" ht="15" thickBot="1" x14ac:dyDescent="0.35">
      <c r="B9" s="7"/>
      <c r="C9" s="8" t="s">
        <v>24</v>
      </c>
      <c r="D9" s="13" t="s">
        <v>25</v>
      </c>
      <c r="E9" s="10">
        <v>3032.9879999999998</v>
      </c>
      <c r="F9" s="10">
        <v>40.433</v>
      </c>
      <c r="G9" s="10">
        <v>46.594000000000001</v>
      </c>
      <c r="H9" s="10">
        <f t="shared" si="0"/>
        <v>3120.0149999999999</v>
      </c>
      <c r="I9" s="11">
        <v>2558.7609999999995</v>
      </c>
      <c r="J9" s="12">
        <f t="shared" si="1"/>
        <v>0.21934600378855262</v>
      </c>
      <c r="K9" s="10">
        <v>166.85499999999999</v>
      </c>
      <c r="L9" s="10">
        <v>1.9950000000000001</v>
      </c>
      <c r="M9" s="10">
        <v>1.4730000000000001</v>
      </c>
      <c r="N9" s="10">
        <f t="shared" si="2"/>
        <v>170.32300000000001</v>
      </c>
      <c r="O9" s="11">
        <v>176.10799999999995</v>
      </c>
      <c r="P9" s="12">
        <f t="shared" si="3"/>
        <v>-3.284916074227151E-2</v>
      </c>
      <c r="Q9" s="10">
        <f t="shared" si="4"/>
        <v>3290.3379999999997</v>
      </c>
      <c r="R9" s="11">
        <f t="shared" si="4"/>
        <v>2734.8689999999997</v>
      </c>
    </row>
    <row r="10" spans="2:18" ht="15" thickBot="1" x14ac:dyDescent="0.35">
      <c r="B10" s="7"/>
      <c r="C10" s="8" t="s">
        <v>26</v>
      </c>
      <c r="D10" s="13"/>
      <c r="E10" s="10">
        <v>181.44499999999999</v>
      </c>
      <c r="F10" s="10">
        <v>2.9319999999999999</v>
      </c>
      <c r="G10" s="10">
        <v>6.0030000000000001</v>
      </c>
      <c r="H10" s="10">
        <f t="shared" si="0"/>
        <v>190.38</v>
      </c>
      <c r="I10" s="11">
        <v>216.64599999999999</v>
      </c>
      <c r="J10" s="12">
        <f t="shared" si="1"/>
        <v>-0.12123925666755908</v>
      </c>
      <c r="K10" s="10">
        <v>5.8650000000000002</v>
      </c>
      <c r="L10" s="10">
        <v>0.129</v>
      </c>
      <c r="M10" s="10">
        <v>2.9000000000000001E-2</v>
      </c>
      <c r="N10" s="10">
        <f t="shared" si="2"/>
        <v>6.0229999999999997</v>
      </c>
      <c r="O10" s="11">
        <v>4.9210000000000003</v>
      </c>
      <c r="P10" s="12">
        <f t="shared" si="3"/>
        <v>0.22393822393822371</v>
      </c>
      <c r="Q10" s="10">
        <f t="shared" si="4"/>
        <v>196.40299999999999</v>
      </c>
      <c r="R10" s="11">
        <f t="shared" si="4"/>
        <v>221.56699999999998</v>
      </c>
    </row>
    <row r="11" spans="2:18" ht="15" thickBot="1" x14ac:dyDescent="0.35">
      <c r="B11" s="7"/>
      <c r="C11" s="8" t="s">
        <v>27</v>
      </c>
      <c r="D11" s="9" t="s">
        <v>28</v>
      </c>
      <c r="E11" s="10">
        <v>209.952</v>
      </c>
      <c r="F11" s="10">
        <v>0.01</v>
      </c>
      <c r="G11" s="10">
        <v>0.01</v>
      </c>
      <c r="H11" s="10">
        <f t="shared" si="0"/>
        <v>209.97199999999998</v>
      </c>
      <c r="I11" s="11">
        <v>155.63499999999999</v>
      </c>
      <c r="J11" s="12">
        <f t="shared" si="1"/>
        <v>0.34913097953545158</v>
      </c>
      <c r="K11" s="10">
        <v>0</v>
      </c>
      <c r="L11" s="10">
        <v>0</v>
      </c>
      <c r="M11" s="10">
        <v>0</v>
      </c>
      <c r="N11" s="10">
        <f t="shared" si="2"/>
        <v>0</v>
      </c>
      <c r="O11" s="11">
        <v>0</v>
      </c>
      <c r="P11" s="12">
        <f>IFERROR(N11/O11-11,0)</f>
        <v>0</v>
      </c>
      <c r="Q11" s="10">
        <f t="shared" si="4"/>
        <v>209.97199999999998</v>
      </c>
      <c r="R11" s="11">
        <f t="shared" si="4"/>
        <v>155.63499999999999</v>
      </c>
    </row>
    <row r="12" spans="2:18" ht="28.2" thickBot="1" x14ac:dyDescent="0.35">
      <c r="B12" s="7"/>
      <c r="C12" s="8" t="s">
        <v>29</v>
      </c>
      <c r="D12" s="9" t="s">
        <v>30</v>
      </c>
      <c r="E12" s="10">
        <v>341.41899999999998</v>
      </c>
      <c r="F12" s="10">
        <v>1.075</v>
      </c>
      <c r="G12" s="10">
        <v>1.1599999999999999</v>
      </c>
      <c r="H12" s="10">
        <f t="shared" si="0"/>
        <v>343.654</v>
      </c>
      <c r="I12" s="11">
        <v>287.101</v>
      </c>
      <c r="J12" s="12">
        <f t="shared" si="1"/>
        <v>0.19697946018996793</v>
      </c>
      <c r="K12" s="10">
        <v>80.599000000000004</v>
      </c>
      <c r="L12" s="10">
        <v>0</v>
      </c>
      <c r="M12" s="10">
        <v>0</v>
      </c>
      <c r="N12" s="10">
        <f t="shared" si="2"/>
        <v>80.599000000000004</v>
      </c>
      <c r="O12" s="11">
        <v>22.786999999999999</v>
      </c>
      <c r="P12" s="12">
        <f t="shared" si="3"/>
        <v>2.537060604730768</v>
      </c>
      <c r="Q12" s="10">
        <f t="shared" si="4"/>
        <v>424.25299999999999</v>
      </c>
      <c r="R12" s="11">
        <f t="shared" si="4"/>
        <v>309.88799999999998</v>
      </c>
    </row>
    <row r="13" spans="2:18" ht="28.2" thickBot="1" x14ac:dyDescent="0.35">
      <c r="B13" s="7"/>
      <c r="C13" s="8" t="s">
        <v>29</v>
      </c>
      <c r="D13" s="9" t="s">
        <v>31</v>
      </c>
      <c r="E13" s="10">
        <v>324.89999999999998</v>
      </c>
      <c r="F13" s="10">
        <v>0.79800000000000004</v>
      </c>
      <c r="G13" s="10">
        <v>3.4129999999999998</v>
      </c>
      <c r="H13" s="10">
        <f>SUM(E13:G13)</f>
        <v>329.11099999999999</v>
      </c>
      <c r="I13" s="11">
        <v>253.52099999999993</v>
      </c>
      <c r="J13" s="12">
        <f t="shared" si="1"/>
        <v>0.29816070463590827</v>
      </c>
      <c r="K13" s="10">
        <v>14.48</v>
      </c>
      <c r="L13" s="10">
        <v>0.35299999999999998</v>
      </c>
      <c r="M13" s="10">
        <v>0.61699999999999999</v>
      </c>
      <c r="N13" s="10">
        <f>SUM(K13:M13)</f>
        <v>15.45</v>
      </c>
      <c r="O13" s="11">
        <v>11.074</v>
      </c>
      <c r="P13" s="12">
        <f>N13/O13-1</f>
        <v>0.39515983384504239</v>
      </c>
      <c r="Q13" s="10">
        <f t="shared" si="4"/>
        <v>344.56099999999998</v>
      </c>
      <c r="R13" s="11">
        <f t="shared" si="4"/>
        <v>264.59499999999991</v>
      </c>
    </row>
    <row r="14" spans="2:18" ht="15" thickBot="1" x14ac:dyDescent="0.35">
      <c r="B14" s="14"/>
      <c r="C14" s="15"/>
      <c r="D14" s="16" t="s">
        <v>32</v>
      </c>
      <c r="E14" s="17">
        <f>SUM(E5:E13)</f>
        <v>15553.564999999997</v>
      </c>
      <c r="F14" s="17">
        <f t="shared" ref="F14:I14" si="5">SUM(F5:F13)</f>
        <v>299.41700000000003</v>
      </c>
      <c r="G14" s="17">
        <f t="shared" si="5"/>
        <v>444.80700000000002</v>
      </c>
      <c r="H14" s="17">
        <f t="shared" si="5"/>
        <v>16297.788999999999</v>
      </c>
      <c r="I14" s="18">
        <v>13891.409000000003</v>
      </c>
      <c r="J14" s="12">
        <f>H14/I14-1</f>
        <v>0.17322792813889465</v>
      </c>
      <c r="K14" s="17">
        <f>SUM(K5:K13)</f>
        <v>765.28800000000001</v>
      </c>
      <c r="L14" s="17">
        <f t="shared" ref="L14:O14" si="6">SUM(L5:L13)</f>
        <v>7.5559999999999992</v>
      </c>
      <c r="M14" s="17">
        <f t="shared" si="6"/>
        <v>8.3739999999999988</v>
      </c>
      <c r="N14" s="17">
        <f t="shared" si="6"/>
        <v>781.21800000000019</v>
      </c>
      <c r="O14" s="18">
        <v>680.76200000000006</v>
      </c>
      <c r="P14" s="19">
        <f>N14/O14-1</f>
        <v>0.14756405322271227</v>
      </c>
      <c r="Q14" s="17">
        <f>H14+N14</f>
        <v>17079.006999999998</v>
      </c>
      <c r="R14" s="18">
        <f t="shared" si="4"/>
        <v>14572.171000000004</v>
      </c>
    </row>
    <row r="15" spans="2:18" ht="15" thickBot="1" x14ac:dyDescent="0.35">
      <c r="B15" s="7" t="s">
        <v>33</v>
      </c>
      <c r="C15" s="8" t="s">
        <v>34</v>
      </c>
      <c r="D15" s="9" t="s">
        <v>35</v>
      </c>
      <c r="E15" s="10">
        <v>198.47399999999999</v>
      </c>
      <c r="F15" s="10">
        <v>1.575</v>
      </c>
      <c r="G15" s="10">
        <v>5.4020000000000001</v>
      </c>
      <c r="H15" s="10">
        <f t="shared" si="0"/>
        <v>205.45099999999996</v>
      </c>
      <c r="I15" s="11">
        <v>239.94499999999994</v>
      </c>
      <c r="J15" s="12">
        <f t="shared" si="1"/>
        <v>-0.14375794452895452</v>
      </c>
      <c r="K15" s="10">
        <v>7.3999999999999996E-2</v>
      </c>
      <c r="L15" s="10">
        <v>0</v>
      </c>
      <c r="M15" s="10">
        <v>3.0000000000000001E-3</v>
      </c>
      <c r="N15" s="10">
        <f t="shared" si="2"/>
        <v>7.6999999999999999E-2</v>
      </c>
      <c r="O15" s="11">
        <v>0.24900000000000003</v>
      </c>
      <c r="P15" s="12">
        <f t="shared" si="3"/>
        <v>-0.69076305220883538</v>
      </c>
      <c r="Q15" s="10">
        <f t="shared" si="4"/>
        <v>205.52799999999996</v>
      </c>
      <c r="R15" s="11">
        <f t="shared" si="4"/>
        <v>240.19399999999993</v>
      </c>
    </row>
    <row r="16" spans="2:18" ht="28.2" thickBot="1" x14ac:dyDescent="0.35">
      <c r="B16" s="7"/>
      <c r="C16" s="8" t="s">
        <v>36</v>
      </c>
      <c r="D16" s="9" t="s">
        <v>25</v>
      </c>
      <c r="E16" s="10">
        <v>5.6859999999999999</v>
      </c>
      <c r="F16" s="10">
        <v>0</v>
      </c>
      <c r="G16" s="10">
        <v>0</v>
      </c>
      <c r="H16" s="10">
        <f t="shared" si="0"/>
        <v>5.6859999999999999</v>
      </c>
      <c r="I16" s="11">
        <v>11.847999999999999</v>
      </c>
      <c r="J16" s="12">
        <f t="shared" si="1"/>
        <v>-0.52008777852802157</v>
      </c>
      <c r="K16" s="10">
        <v>0.14199999999999999</v>
      </c>
      <c r="L16" s="10">
        <v>0</v>
      </c>
      <c r="M16" s="10">
        <v>1E-3</v>
      </c>
      <c r="N16" s="10">
        <f t="shared" si="2"/>
        <v>0.14299999999999999</v>
      </c>
      <c r="O16" s="11">
        <v>6.0000000000000001E-3</v>
      </c>
      <c r="P16" s="12">
        <f>IFERROR(N11/O11-11,0)</f>
        <v>0</v>
      </c>
      <c r="Q16" s="10">
        <f t="shared" si="4"/>
        <v>5.8289999999999997</v>
      </c>
      <c r="R16" s="11">
        <f t="shared" si="4"/>
        <v>11.853999999999999</v>
      </c>
    </row>
    <row r="17" spans="2:18" ht="15" thickBot="1" x14ac:dyDescent="0.35">
      <c r="B17" s="7"/>
      <c r="C17" s="8" t="s">
        <v>37</v>
      </c>
      <c r="D17" s="9" t="s">
        <v>38</v>
      </c>
      <c r="E17" s="10">
        <v>438.21300000000002</v>
      </c>
      <c r="F17" s="10">
        <v>4.3079999999999998</v>
      </c>
      <c r="G17" s="10">
        <v>11.807</v>
      </c>
      <c r="H17" s="10">
        <f t="shared" si="0"/>
        <v>454.32800000000003</v>
      </c>
      <c r="I17" s="11">
        <v>485.16700000000003</v>
      </c>
      <c r="J17" s="12">
        <f t="shared" si="1"/>
        <v>-6.356368013488134E-2</v>
      </c>
      <c r="K17" s="10">
        <v>4.6289999999999996</v>
      </c>
      <c r="L17" s="10">
        <v>2.1999999999999999E-2</v>
      </c>
      <c r="M17" s="10">
        <v>1.9E-2</v>
      </c>
      <c r="N17" s="10">
        <f t="shared" si="2"/>
        <v>4.67</v>
      </c>
      <c r="O17" s="11">
        <v>4.556</v>
      </c>
      <c r="P17" s="12">
        <f t="shared" si="3"/>
        <v>2.5021949078138706E-2</v>
      </c>
      <c r="Q17" s="10">
        <f t="shared" si="4"/>
        <v>458.99800000000005</v>
      </c>
      <c r="R17" s="11">
        <f t="shared" si="4"/>
        <v>489.72300000000001</v>
      </c>
    </row>
    <row r="18" spans="2:18" ht="15" thickBot="1" x14ac:dyDescent="0.35">
      <c r="B18" s="7"/>
      <c r="C18" s="8" t="s">
        <v>39</v>
      </c>
      <c r="D18" s="9" t="s">
        <v>28</v>
      </c>
      <c r="E18" s="10">
        <v>323.363</v>
      </c>
      <c r="F18" s="10">
        <v>0.10299999999999999</v>
      </c>
      <c r="G18" s="10">
        <v>5.0000000000000001E-3</v>
      </c>
      <c r="H18" s="10">
        <f t="shared" si="0"/>
        <v>323.471</v>
      </c>
      <c r="I18" s="11">
        <v>281.43899999999991</v>
      </c>
      <c r="J18" s="12">
        <f t="shared" si="1"/>
        <v>0.14934675009504761</v>
      </c>
      <c r="K18" s="10">
        <v>9.5000000000000001E-2</v>
      </c>
      <c r="L18" s="10">
        <v>0</v>
      </c>
      <c r="M18" s="10">
        <v>0</v>
      </c>
      <c r="N18" s="10">
        <f t="shared" si="2"/>
        <v>9.5000000000000001E-2</v>
      </c>
      <c r="O18" s="11">
        <v>0</v>
      </c>
      <c r="P18" s="12">
        <f>IFERROR(N11/O11-11,0)</f>
        <v>0</v>
      </c>
      <c r="Q18" s="10">
        <f t="shared" si="4"/>
        <v>323.56600000000003</v>
      </c>
      <c r="R18" s="11">
        <f t="shared" si="4"/>
        <v>281.43899999999991</v>
      </c>
    </row>
    <row r="19" spans="2:18" ht="28.2" thickBot="1" x14ac:dyDescent="0.35">
      <c r="B19" s="7"/>
      <c r="C19" s="8" t="s">
        <v>40</v>
      </c>
      <c r="D19" s="9" t="s">
        <v>31</v>
      </c>
      <c r="E19" s="10">
        <v>625.798</v>
      </c>
      <c r="F19" s="10">
        <v>0.92500000000000004</v>
      </c>
      <c r="G19" s="10">
        <v>3.5449999999999999</v>
      </c>
      <c r="H19" s="10">
        <f t="shared" si="0"/>
        <v>630.26799999999992</v>
      </c>
      <c r="I19" s="11">
        <v>629.88900000000035</v>
      </c>
      <c r="J19" s="12">
        <f t="shared" si="1"/>
        <v>6.0169331421811023E-4</v>
      </c>
      <c r="K19" s="10">
        <v>0.77100000000000002</v>
      </c>
      <c r="L19" s="10">
        <v>0</v>
      </c>
      <c r="M19" s="10">
        <v>2.5999999999999999E-2</v>
      </c>
      <c r="N19" s="10">
        <f t="shared" si="2"/>
        <v>0.79700000000000004</v>
      </c>
      <c r="O19" s="11">
        <v>0.49299999999999999</v>
      </c>
      <c r="P19" s="12">
        <f t="shared" si="3"/>
        <v>0.61663286004056816</v>
      </c>
      <c r="Q19" s="10">
        <f t="shared" si="4"/>
        <v>631.06499999999994</v>
      </c>
      <c r="R19" s="11">
        <f t="shared" si="4"/>
        <v>630.3820000000004</v>
      </c>
    </row>
    <row r="20" spans="2:18" ht="15" thickBot="1" x14ac:dyDescent="0.35">
      <c r="B20" s="7"/>
      <c r="C20" s="8" t="s">
        <v>41</v>
      </c>
      <c r="D20" s="9" t="s">
        <v>42</v>
      </c>
      <c r="E20" s="10">
        <v>1319.31</v>
      </c>
      <c r="F20" s="10">
        <v>0.309</v>
      </c>
      <c r="G20" s="10">
        <v>1.7999999999999999E-2</v>
      </c>
      <c r="H20" s="10">
        <f t="shared" si="0"/>
        <v>1319.6369999999999</v>
      </c>
      <c r="I20" s="11">
        <v>1216.8680000000004</v>
      </c>
      <c r="J20" s="12">
        <f t="shared" si="1"/>
        <v>8.4453695881557822E-2</v>
      </c>
      <c r="K20" s="10">
        <v>0</v>
      </c>
      <c r="L20" s="10">
        <v>0</v>
      </c>
      <c r="M20" s="10">
        <v>0</v>
      </c>
      <c r="N20" s="10">
        <f t="shared" si="2"/>
        <v>0</v>
      </c>
      <c r="O20" s="11">
        <v>0</v>
      </c>
      <c r="P20" s="12">
        <f>IFERROR(N11/O11-11,0)</f>
        <v>0</v>
      </c>
      <c r="Q20" s="10">
        <f t="shared" si="4"/>
        <v>1319.6369999999999</v>
      </c>
      <c r="R20" s="11">
        <f t="shared" si="4"/>
        <v>1216.8680000000004</v>
      </c>
    </row>
    <row r="21" spans="2:18" ht="15" thickBot="1" x14ac:dyDescent="0.35">
      <c r="B21" s="7"/>
      <c r="C21" s="8" t="s">
        <v>43</v>
      </c>
      <c r="D21" s="9" t="s">
        <v>44</v>
      </c>
      <c r="E21" s="10">
        <v>61.084000000000003</v>
      </c>
      <c r="F21" s="10">
        <v>0</v>
      </c>
      <c r="G21" s="10">
        <v>0</v>
      </c>
      <c r="H21" s="10">
        <f t="shared" si="0"/>
        <v>61.084000000000003</v>
      </c>
      <c r="I21" s="11">
        <v>101.771</v>
      </c>
      <c r="J21" s="12">
        <f>H21/I21-1</f>
        <v>-0.39978972398816948</v>
      </c>
      <c r="K21" s="10">
        <v>0</v>
      </c>
      <c r="L21" s="10">
        <v>0</v>
      </c>
      <c r="M21" s="10">
        <v>0</v>
      </c>
      <c r="N21" s="10">
        <f t="shared" si="2"/>
        <v>0</v>
      </c>
      <c r="O21" s="11">
        <v>0</v>
      </c>
      <c r="P21" s="12">
        <f>IFERROR(N11/O11-11,0)</f>
        <v>0</v>
      </c>
      <c r="Q21" s="10">
        <f t="shared" si="4"/>
        <v>61.084000000000003</v>
      </c>
      <c r="R21" s="11">
        <f t="shared" si="4"/>
        <v>101.771</v>
      </c>
    </row>
    <row r="22" spans="2:18" x14ac:dyDescent="0.3">
      <c r="B22" s="20"/>
      <c r="C22" s="21"/>
      <c r="D22" s="16" t="s">
        <v>45</v>
      </c>
      <c r="E22" s="22">
        <f>SUM(E15:E21)</f>
        <v>2971.9279999999999</v>
      </c>
      <c r="F22" s="22">
        <f t="shared" ref="F22:I22" si="7">SUM(F15:F21)</f>
        <v>7.22</v>
      </c>
      <c r="G22" s="22">
        <f>SUM(G15:G21)</f>
        <v>20.777000000000001</v>
      </c>
      <c r="H22" s="22">
        <f t="shared" si="7"/>
        <v>2999.9249999999997</v>
      </c>
      <c r="I22" s="18">
        <v>2966.927000000001</v>
      </c>
      <c r="J22" s="19">
        <f>H22/I22-1</f>
        <v>1.1121945366366903E-2</v>
      </c>
      <c r="K22" s="22">
        <f>SUM(K15:K21)</f>
        <v>5.7109999999999994</v>
      </c>
      <c r="L22" s="22">
        <f t="shared" ref="L22" si="8">SUM(L15:L21)</f>
        <v>2.1999999999999999E-2</v>
      </c>
      <c r="M22" s="22">
        <f>SUM(M15:M21)</f>
        <v>4.9000000000000002E-2</v>
      </c>
      <c r="N22" s="22">
        <f t="shared" ref="N22" si="9">SUM(N15:N21)</f>
        <v>5.7819999999999991</v>
      </c>
      <c r="O22" s="18">
        <v>5.3040000000000003</v>
      </c>
      <c r="P22" s="19">
        <f>N22/O22-1</f>
        <v>9.0120663650075095E-2</v>
      </c>
      <c r="Q22" s="22">
        <f t="shared" si="4"/>
        <v>3005.7069999999999</v>
      </c>
      <c r="R22" s="18">
        <f t="shared" si="4"/>
        <v>2972.2310000000011</v>
      </c>
    </row>
    <row r="23" spans="2:18" x14ac:dyDescent="0.3">
      <c r="D23" s="23" t="s">
        <v>46</v>
      </c>
      <c r="E23" s="24">
        <f>E14+E22</f>
        <v>18525.492999999995</v>
      </c>
      <c r="F23" s="24">
        <f t="shared" ref="F23:H23" si="10">F14+F22</f>
        <v>306.63700000000006</v>
      </c>
      <c r="G23" s="24">
        <f t="shared" si="10"/>
        <v>465.584</v>
      </c>
      <c r="H23" s="24">
        <f t="shared" si="10"/>
        <v>19297.714</v>
      </c>
      <c r="I23" s="25">
        <f>I14+I22</f>
        <v>16858.336000000003</v>
      </c>
      <c r="J23" s="26">
        <f>H23/I23-1</f>
        <v>0.14469862268731593</v>
      </c>
      <c r="K23" s="24">
        <f>K14+K22</f>
        <v>770.99900000000002</v>
      </c>
      <c r="L23" s="24">
        <f t="shared" ref="L23:O23" si="11">L14+L22</f>
        <v>7.5779999999999994</v>
      </c>
      <c r="M23" s="24">
        <f t="shared" si="11"/>
        <v>8.4229999999999983</v>
      </c>
      <c r="N23" s="24">
        <f t="shared" si="11"/>
        <v>787.00000000000023</v>
      </c>
      <c r="O23" s="27">
        <f t="shared" si="11"/>
        <v>686.06600000000003</v>
      </c>
      <c r="P23" s="28">
        <f>N23/O23-1</f>
        <v>0.14711995638903574</v>
      </c>
      <c r="Q23" s="24">
        <f>H23+N23</f>
        <v>20084.714</v>
      </c>
      <c r="R23" s="25">
        <f>I23+O23</f>
        <v>17544.402000000002</v>
      </c>
    </row>
  </sheetData>
  <mergeCells count="6">
    <mergeCell ref="E2:P2"/>
    <mergeCell ref="E3:J3"/>
    <mergeCell ref="K3:P3"/>
    <mergeCell ref="B5:B13"/>
    <mergeCell ref="D9:D10"/>
    <mergeCell ref="B15:B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3T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Tânia Teixeira</dc:creator>
  <cp:lastModifiedBy>Tânia Teixeira</cp:lastModifiedBy>
  <dcterms:created xsi:type="dcterms:W3CDTF">2025-11-20T12:54:18Z</dcterms:created>
  <dcterms:modified xsi:type="dcterms:W3CDTF">2025-11-20T12:54:39Z</dcterms:modified>
</cp:coreProperties>
</file>