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ia.teixeira\Downloads\"/>
    </mc:Choice>
  </mc:AlternateContent>
  <xr:revisionPtr revIDLastSave="0" documentId="8_{1CAE0F0A-6A5A-4AE5-829C-FFC010779462}" xr6:coauthVersionLast="47" xr6:coauthVersionMax="47" xr10:uidLastSave="{00000000-0000-0000-0000-000000000000}"/>
  <bookViews>
    <workbookView xWindow="-108" yWindow="-108" windowWidth="23256" windowHeight="12576" xr2:uid="{E8887A9B-DB2D-4319-A9DB-773C0E60E6B7}"/>
  </bookViews>
  <sheets>
    <sheet name="1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3" i="1" l="1"/>
  <c r="I23" i="1"/>
  <c r="O23" i="1" s="1"/>
  <c r="K22" i="1"/>
  <c r="M22" i="1" s="1"/>
  <c r="J22" i="1"/>
  <c r="H22" i="1"/>
  <c r="N22" i="1" s="1"/>
  <c r="P22" i="1" s="1"/>
  <c r="G22" i="1"/>
  <c r="F22" i="1"/>
  <c r="E22" i="1"/>
  <c r="E23" i="1" s="1"/>
  <c r="N21" i="1"/>
  <c r="M21" i="1"/>
  <c r="J21" i="1"/>
  <c r="N20" i="1"/>
  <c r="M20" i="1"/>
  <c r="J20" i="1"/>
  <c r="N19" i="1"/>
  <c r="P19" i="1" s="1"/>
  <c r="M19" i="1"/>
  <c r="J19" i="1"/>
  <c r="N18" i="1"/>
  <c r="M18" i="1"/>
  <c r="J18" i="1"/>
  <c r="N17" i="1"/>
  <c r="P17" i="1" s="1"/>
  <c r="M17" i="1"/>
  <c r="J17" i="1"/>
  <c r="N16" i="1"/>
  <c r="M16" i="1"/>
  <c r="J16" i="1"/>
  <c r="N15" i="1"/>
  <c r="P15" i="1" s="1"/>
  <c r="M15" i="1"/>
  <c r="J15" i="1"/>
  <c r="M14" i="1"/>
  <c r="K14" i="1"/>
  <c r="K23" i="1" s="1"/>
  <c r="M23" i="1" s="1"/>
  <c r="H14" i="1"/>
  <c r="H23" i="1" s="1"/>
  <c r="G14" i="1"/>
  <c r="G23" i="1" s="1"/>
  <c r="F14" i="1"/>
  <c r="F23" i="1" s="1"/>
  <c r="E14" i="1"/>
  <c r="N13" i="1"/>
  <c r="P13" i="1" s="1"/>
  <c r="M13" i="1"/>
  <c r="J13" i="1"/>
  <c r="N12" i="1"/>
  <c r="P12" i="1" s="1"/>
  <c r="M12" i="1"/>
  <c r="J12" i="1"/>
  <c r="N11" i="1"/>
  <c r="P20" i="1" s="1"/>
  <c r="M11" i="1"/>
  <c r="J11" i="1"/>
  <c r="N10" i="1"/>
  <c r="P10" i="1" s="1"/>
  <c r="M10" i="1"/>
  <c r="J10" i="1"/>
  <c r="N9" i="1"/>
  <c r="P9" i="1" s="1"/>
  <c r="M9" i="1"/>
  <c r="J9" i="1"/>
  <c r="N8" i="1"/>
  <c r="P8" i="1" s="1"/>
  <c r="M8" i="1"/>
  <c r="J8" i="1"/>
  <c r="N7" i="1"/>
  <c r="P7" i="1" s="1"/>
  <c r="M7" i="1"/>
  <c r="J7" i="1"/>
  <c r="N6" i="1"/>
  <c r="P6" i="1" s="1"/>
  <c r="M6" i="1"/>
  <c r="J6" i="1"/>
  <c r="N5" i="1"/>
  <c r="P5" i="1" s="1"/>
  <c r="M5" i="1"/>
  <c r="J5" i="1"/>
  <c r="N23" i="1" l="1"/>
  <c r="P23" i="1" s="1"/>
  <c r="J23" i="1"/>
  <c r="J14" i="1"/>
  <c r="P21" i="1"/>
  <c r="P11" i="1"/>
  <c r="N14" i="1"/>
  <c r="P14" i="1" s="1"/>
  <c r="P16" i="1"/>
  <c r="P18" i="1"/>
</calcChain>
</file>

<file path=xl/sharedStrings.xml><?xml version="1.0" encoding="utf-8"?>
<sst xmlns="http://schemas.openxmlformats.org/spreadsheetml/2006/main" count="54" uniqueCount="47">
  <si>
    <t>1.º Trimestre 2026</t>
  </si>
  <si>
    <t>Óleos</t>
  </si>
  <si>
    <t>Veículos</t>
  </si>
  <si>
    <t>Produto</t>
  </si>
  <si>
    <t>Europalub/C.P.L.</t>
  </si>
  <si>
    <t>Descrição</t>
  </si>
  <si>
    <t>Portugal Continental (t)</t>
  </si>
  <si>
    <t>Madeira (t)</t>
  </si>
  <si>
    <t>Açores (t)</t>
  </si>
  <si>
    <t>Total 1T(t)</t>
  </si>
  <si>
    <t>Total 1T 2025 (t)</t>
  </si>
  <si>
    <t>∆ 2026/2025</t>
  </si>
  <si>
    <t>Total 1T (t)</t>
  </si>
  <si>
    <t>Total Global 1T 2026 (t)</t>
  </si>
  <si>
    <t>Total Global 1T 2025(t)</t>
  </si>
  <si>
    <t>Óleos Lubrificantes sujeitos a Ecovalor</t>
  </si>
  <si>
    <t>1A + 1A1</t>
  </si>
  <si>
    <t>Óleos motor veículos ligeiros</t>
  </si>
  <si>
    <t>1B + 1B1 + 1B2 + 1D</t>
  </si>
  <si>
    <t>Óleos motor veículos pesados</t>
  </si>
  <si>
    <t>2A + 2B</t>
  </si>
  <si>
    <t>Óleos transmissão auto</t>
  </si>
  <si>
    <t>E.2c</t>
  </si>
  <si>
    <t>Fluidos de travões</t>
  </si>
  <si>
    <t>2C + 2D(*) + 2D1</t>
  </si>
  <si>
    <t>Óleos engrenagens, hidráulicos indústria e amortecedores</t>
  </si>
  <si>
    <t>2D(*)/E.2a/3</t>
  </si>
  <si>
    <t>4A + 4B</t>
  </si>
  <si>
    <t>Óleos para trabalho de metais</t>
  </si>
  <si>
    <t>5A + 5B</t>
  </si>
  <si>
    <t>Óleos para turbinas e isolantes para transformadores</t>
  </si>
  <si>
    <t>Óleos para compressores e outros óleos para indústria</t>
  </si>
  <si>
    <t>Total de óleos sujeitos</t>
  </si>
  <si>
    <t>Óleos Isentos e Massas Lubrificantes</t>
  </si>
  <si>
    <t>1C</t>
  </si>
  <si>
    <t>Óleos motor 2T</t>
  </si>
  <si>
    <t>2D/E.2a/3</t>
  </si>
  <si>
    <t>3A1 + 3A2</t>
  </si>
  <si>
    <t>Massas lubrificantes</t>
  </si>
  <si>
    <t>4C + 4D</t>
  </si>
  <si>
    <t>6B/B.2+6C/K4a/K.4c/K.4e</t>
  </si>
  <si>
    <t>7A + 7A1 + 7A2</t>
  </si>
  <si>
    <t>Óleos de processo</t>
  </si>
  <si>
    <t>8A</t>
  </si>
  <si>
    <t>Óleos base</t>
  </si>
  <si>
    <t>Total de óleos isentos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</si>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</sst>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indexed="9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231F2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3" fontId="7" fillId="5" borderId="5" xfId="0" applyNumberFormat="1" applyFont="1" applyFill="1" applyBorder="1" applyAlignment="1">
      <alignment horizontal="center" vertical="center"/>
    </xf>
    <xf numFmtId="1" fontId="7" fillId="3" borderId="5" xfId="1" applyNumberFormat="1" applyFont="1" applyFill="1" applyBorder="1" applyAlignment="1">
      <alignment horizontal="center" vertical="center"/>
    </xf>
    <xf numFmtId="9" fontId="7" fillId="3" borderId="5" xfId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3" fontId="7" fillId="6" borderId="5" xfId="0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9" fontId="7" fillId="3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6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 wrapText="1"/>
    </xf>
    <xf numFmtId="3" fontId="7" fillId="5" borderId="6" xfId="0" applyNumberFormat="1" applyFont="1" applyFill="1" applyBorder="1" applyAlignment="1">
      <alignment horizontal="center"/>
    </xf>
    <xf numFmtId="3" fontId="7" fillId="7" borderId="6" xfId="0" applyNumberFormat="1" applyFont="1" applyFill="1" applyBorder="1" applyAlignment="1">
      <alignment horizontal="center"/>
    </xf>
    <xf numFmtId="9" fontId="7" fillId="7" borderId="6" xfId="1" applyFont="1" applyFill="1" applyBorder="1" applyAlignment="1">
      <alignment horizontal="center"/>
    </xf>
    <xf numFmtId="1" fontId="7" fillId="3" borderId="6" xfId="1" applyNumberFormat="1" applyFont="1" applyFill="1" applyBorder="1" applyAlignment="1">
      <alignment horizontal="center"/>
    </xf>
    <xf numFmtId="9" fontId="7" fillId="3" borderId="6" xfId="1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84EB-B940-4AAB-BBAB-A8367537D791}">
  <sheetPr>
    <tabColor theme="7" tint="0.39997558519241921"/>
    <pageSetUpPr fitToPage="1"/>
  </sheetPr>
  <dimension ref="B2:P23"/>
  <sheetViews>
    <sheetView showGridLines="0" tabSelected="1" topLeftCell="D1" zoomScale="80" zoomScaleNormal="80" workbookViewId="0">
      <selection activeCell="D2" sqref="D2:P23"/>
    </sheetView>
  </sheetViews>
  <sheetFormatPr defaultRowHeight="14.4" x14ac:dyDescent="0.3"/>
  <cols>
    <col min="1" max="1" width="1.5546875" customWidth="1"/>
    <col min="2" max="2" width="17.88671875" customWidth="1"/>
    <col min="3" max="3" width="19.77734375" customWidth="1"/>
    <col min="4" max="4" width="29.6640625" customWidth="1"/>
    <col min="5" max="7" width="15" hidden="1" customWidth="1"/>
    <col min="8" max="9" width="15" customWidth="1"/>
    <col min="10" max="10" width="11.88671875" customWidth="1"/>
    <col min="11" max="11" width="15" customWidth="1"/>
    <col min="12" max="12" width="15.33203125" customWidth="1"/>
    <col min="13" max="13" width="11.6640625" customWidth="1"/>
    <col min="14" max="14" width="14.44140625" customWidth="1"/>
    <col min="15" max="15" width="13.88671875" customWidth="1"/>
    <col min="16" max="16" width="12.88671875" customWidth="1"/>
  </cols>
  <sheetData>
    <row r="2" spans="2:16" ht="15" thickBot="1" x14ac:dyDescent="0.35">
      <c r="E2" s="1" t="s">
        <v>0</v>
      </c>
      <c r="F2" s="1"/>
      <c r="G2" s="1"/>
      <c r="H2" s="1"/>
      <c r="I2" s="1"/>
      <c r="J2" s="1"/>
      <c r="K2" s="1"/>
      <c r="L2" s="1"/>
      <c r="M2" s="1"/>
    </row>
    <row r="3" spans="2:16" ht="15" thickBot="1" x14ac:dyDescent="0.35">
      <c r="B3" s="2"/>
      <c r="C3" s="2"/>
      <c r="D3" s="2"/>
      <c r="E3" s="3" t="s">
        <v>1</v>
      </c>
      <c r="F3" s="1"/>
      <c r="G3" s="1"/>
      <c r="H3" s="1"/>
      <c r="I3" s="1"/>
      <c r="J3" s="4"/>
      <c r="K3" s="1" t="s">
        <v>2</v>
      </c>
      <c r="L3" s="1"/>
      <c r="M3" s="1"/>
    </row>
    <row r="4" spans="2:16" ht="28.2" thickBot="1" x14ac:dyDescent="0.35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5" t="s">
        <v>12</v>
      </c>
      <c r="L4" s="6" t="s">
        <v>10</v>
      </c>
      <c r="M4" s="6" t="s">
        <v>11</v>
      </c>
      <c r="N4" s="5" t="s">
        <v>13</v>
      </c>
      <c r="O4" s="6" t="s">
        <v>14</v>
      </c>
      <c r="P4" s="6" t="s">
        <v>11</v>
      </c>
    </row>
    <row r="5" spans="2:16" ht="15" thickBot="1" x14ac:dyDescent="0.35">
      <c r="B5" s="7" t="s">
        <v>15</v>
      </c>
      <c r="C5" s="8" t="s">
        <v>16</v>
      </c>
      <c r="D5" s="9" t="s">
        <v>17</v>
      </c>
      <c r="E5" s="10">
        <v>6776.8199999999961</v>
      </c>
      <c r="F5" s="10">
        <v>79.719999999999985</v>
      </c>
      <c r="G5" s="10">
        <v>106.185</v>
      </c>
      <c r="H5" s="10">
        <v>8010.8939999999984</v>
      </c>
      <c r="I5" s="11">
        <v>6739.7409999999963</v>
      </c>
      <c r="J5" s="12">
        <f>H5/I5-1</f>
        <v>0.18860561555703748</v>
      </c>
      <c r="K5" s="10">
        <v>248.44699999999978</v>
      </c>
      <c r="L5" s="11">
        <v>253.524</v>
      </c>
      <c r="M5" s="12">
        <f>K5/L5-1</f>
        <v>-2.0025717486313876E-2</v>
      </c>
      <c r="N5" s="10">
        <f>H5+K5</f>
        <v>8259.3409999999985</v>
      </c>
      <c r="O5" s="11">
        <v>6993.2649999999967</v>
      </c>
      <c r="P5" s="12">
        <f>N5/O5-1</f>
        <v>0.18104218844845765</v>
      </c>
    </row>
    <row r="6" spans="2:16" ht="15" thickBot="1" x14ac:dyDescent="0.35">
      <c r="B6" s="7"/>
      <c r="C6" s="8" t="s">
        <v>18</v>
      </c>
      <c r="D6" s="9" t="s">
        <v>19</v>
      </c>
      <c r="E6" s="10">
        <v>2263.2569999999996</v>
      </c>
      <c r="F6" s="10">
        <v>147.12499999999997</v>
      </c>
      <c r="G6" s="10">
        <v>213.21499999999997</v>
      </c>
      <c r="H6" s="10">
        <v>2779.5259999999994</v>
      </c>
      <c r="I6" s="11">
        <v>2717.33</v>
      </c>
      <c r="J6" s="12">
        <f t="shared" ref="J6:J20" si="0">H6/I6-1</f>
        <v>2.288864436781668E-2</v>
      </c>
      <c r="K6" s="10">
        <v>81.193999999999988</v>
      </c>
      <c r="L6" s="11">
        <v>78.689000000000021</v>
      </c>
      <c r="M6" s="12">
        <f t="shared" ref="M6:M19" si="1">K6/L6-1</f>
        <v>3.1834182668479372E-2</v>
      </c>
      <c r="N6" s="10">
        <f>H6+K6</f>
        <v>2860.7199999999993</v>
      </c>
      <c r="O6" s="11">
        <v>2796.0189999999998</v>
      </c>
      <c r="P6" s="12">
        <f t="shared" ref="P6:P19" si="2">N6/O6-1</f>
        <v>2.3140400691125329E-2</v>
      </c>
    </row>
    <row r="7" spans="2:16" ht="15" thickBot="1" x14ac:dyDescent="0.35">
      <c r="B7" s="7"/>
      <c r="C7" s="8" t="s">
        <v>20</v>
      </c>
      <c r="D7" s="9" t="s">
        <v>21</v>
      </c>
      <c r="E7" s="10">
        <v>1398.6949999999999</v>
      </c>
      <c r="F7" s="10">
        <v>11.198</v>
      </c>
      <c r="G7" s="10">
        <v>34.069000000000003</v>
      </c>
      <c r="H7" s="10">
        <v>1615.9150000000006</v>
      </c>
      <c r="I7" s="11">
        <v>1409.7530000000002</v>
      </c>
      <c r="J7" s="12">
        <f t="shared" si="0"/>
        <v>0.14623980229160738</v>
      </c>
      <c r="K7" s="10">
        <v>230.73399999999987</v>
      </c>
      <c r="L7" s="11">
        <v>222.12400000000011</v>
      </c>
      <c r="M7" s="12">
        <f t="shared" si="1"/>
        <v>3.8762132862724119E-2</v>
      </c>
      <c r="N7" s="10">
        <f>H7+K7</f>
        <v>1846.6490000000006</v>
      </c>
      <c r="O7" s="11">
        <v>1631.8770000000002</v>
      </c>
      <c r="P7" s="12">
        <f t="shared" si="2"/>
        <v>0.13161040936296087</v>
      </c>
    </row>
    <row r="8" spans="2:16" ht="15" thickBot="1" x14ac:dyDescent="0.35">
      <c r="B8" s="7"/>
      <c r="C8" s="8" t="s">
        <v>22</v>
      </c>
      <c r="D8" s="9" t="s">
        <v>23</v>
      </c>
      <c r="E8" s="10">
        <v>141.92799999999986</v>
      </c>
      <c r="F8" s="10">
        <v>1.827</v>
      </c>
      <c r="G8" s="10">
        <v>5.2060000000000004</v>
      </c>
      <c r="H8" s="10">
        <v>137.59000000000009</v>
      </c>
      <c r="I8" s="11">
        <v>134.37700000000004</v>
      </c>
      <c r="J8" s="12">
        <f t="shared" si="0"/>
        <v>2.3910341799564305E-2</v>
      </c>
      <c r="K8" s="10">
        <v>55.440999999999995</v>
      </c>
      <c r="L8" s="11">
        <v>55.112000000000002</v>
      </c>
      <c r="M8" s="12">
        <f t="shared" si="1"/>
        <v>5.9696617796485274E-3</v>
      </c>
      <c r="N8" s="10">
        <f>H8+K8</f>
        <v>193.03100000000009</v>
      </c>
      <c r="O8" s="11">
        <v>189.48900000000003</v>
      </c>
      <c r="P8" s="12">
        <f t="shared" si="2"/>
        <v>1.8692377921673886E-2</v>
      </c>
    </row>
    <row r="9" spans="2:16" ht="15" thickBot="1" x14ac:dyDescent="0.35">
      <c r="B9" s="7"/>
      <c r="C9" s="8" t="s">
        <v>24</v>
      </c>
      <c r="D9" s="13" t="s">
        <v>25</v>
      </c>
      <c r="E9" s="10">
        <v>3315.1100000000019</v>
      </c>
      <c r="F9" s="10">
        <v>30.638999999999999</v>
      </c>
      <c r="G9" s="10">
        <v>45.63</v>
      </c>
      <c r="H9" s="10">
        <v>3663.0490000000009</v>
      </c>
      <c r="I9" s="11">
        <v>3728.9359999999992</v>
      </c>
      <c r="J9" s="12">
        <f t="shared" si="0"/>
        <v>-1.7669115265050994E-2</v>
      </c>
      <c r="K9" s="10">
        <v>167.70300000000003</v>
      </c>
      <c r="L9" s="11">
        <v>196.71</v>
      </c>
      <c r="M9" s="12">
        <f t="shared" si="1"/>
        <v>-0.14746072899191687</v>
      </c>
      <c r="N9" s="10">
        <f>H9+K9</f>
        <v>3830.7520000000009</v>
      </c>
      <c r="O9" s="11">
        <v>3925.6459999999993</v>
      </c>
      <c r="P9" s="12">
        <f t="shared" si="2"/>
        <v>-2.4172836776418016E-2</v>
      </c>
    </row>
    <row r="10" spans="2:16" ht="15" thickBot="1" x14ac:dyDescent="0.35">
      <c r="B10" s="7"/>
      <c r="C10" s="8" t="s">
        <v>26</v>
      </c>
      <c r="D10" s="13"/>
      <c r="E10" s="10">
        <v>141.518</v>
      </c>
      <c r="F10" s="10">
        <v>2.4529999999999998</v>
      </c>
      <c r="G10" s="10">
        <v>3.097</v>
      </c>
      <c r="H10" s="10">
        <v>242.45099999999999</v>
      </c>
      <c r="I10" s="11">
        <v>112.286</v>
      </c>
      <c r="J10" s="12">
        <f t="shared" si="0"/>
        <v>1.1592273302103555</v>
      </c>
      <c r="K10" s="10">
        <v>37.280999999999992</v>
      </c>
      <c r="L10" s="11">
        <v>5.6929999999999996</v>
      </c>
      <c r="M10" s="12">
        <f t="shared" si="1"/>
        <v>5.5485684173546455</v>
      </c>
      <c r="N10" s="10">
        <f>H10+K10</f>
        <v>279.73199999999997</v>
      </c>
      <c r="O10" s="11">
        <v>117.979</v>
      </c>
      <c r="P10" s="12">
        <f t="shared" si="2"/>
        <v>1.3710321328371995</v>
      </c>
    </row>
    <row r="11" spans="2:16" ht="15" thickBot="1" x14ac:dyDescent="0.35">
      <c r="B11" s="7"/>
      <c r="C11" s="8" t="s">
        <v>27</v>
      </c>
      <c r="D11" s="9" t="s">
        <v>28</v>
      </c>
      <c r="E11" s="10">
        <v>229.82800000000003</v>
      </c>
      <c r="F11" s="10">
        <v>0.05</v>
      </c>
      <c r="G11" s="10">
        <v>5.0000000000000001E-3</v>
      </c>
      <c r="H11" s="10">
        <v>247.30099999999996</v>
      </c>
      <c r="I11" s="11">
        <v>227.97100000000003</v>
      </c>
      <c r="J11" s="12">
        <f t="shared" si="0"/>
        <v>8.4791486636457858E-2</v>
      </c>
      <c r="K11" s="10">
        <v>0</v>
      </c>
      <c r="L11" s="11">
        <v>0</v>
      </c>
      <c r="M11" s="12">
        <f>IFERROR(K11/L11-11,0)</f>
        <v>0</v>
      </c>
      <c r="N11" s="10">
        <f>H11+K11</f>
        <v>247.30099999999996</v>
      </c>
      <c r="O11" s="11">
        <v>227.97100000000003</v>
      </c>
      <c r="P11" s="12">
        <f>IFERROR(N11/O11-11,0)</f>
        <v>-9.9152085133635417</v>
      </c>
    </row>
    <row r="12" spans="2:16" ht="28.2" thickBot="1" x14ac:dyDescent="0.35">
      <c r="B12" s="7"/>
      <c r="C12" s="8" t="s">
        <v>29</v>
      </c>
      <c r="D12" s="9" t="s">
        <v>30</v>
      </c>
      <c r="E12" s="10">
        <v>433.08000000000004</v>
      </c>
      <c r="F12" s="10">
        <v>0.17599999999999999</v>
      </c>
      <c r="G12" s="10">
        <v>0.58899999999999997</v>
      </c>
      <c r="H12" s="10">
        <v>604.93600000000004</v>
      </c>
      <c r="I12" s="11">
        <v>325.63799999999998</v>
      </c>
      <c r="J12" s="12">
        <f t="shared" si="0"/>
        <v>0.85769474078578067</v>
      </c>
      <c r="K12" s="10">
        <v>43.34</v>
      </c>
      <c r="L12" s="11">
        <v>52.874000000000002</v>
      </c>
      <c r="M12" s="12">
        <f t="shared" si="1"/>
        <v>-0.18031546695918599</v>
      </c>
      <c r="N12" s="10">
        <f>H12+K12</f>
        <v>648.27600000000007</v>
      </c>
      <c r="O12" s="11">
        <v>378.512</v>
      </c>
      <c r="P12" s="12">
        <f t="shared" si="2"/>
        <v>0.71269603077313293</v>
      </c>
    </row>
    <row r="13" spans="2:16" ht="28.2" thickBot="1" x14ac:dyDescent="0.35">
      <c r="B13" s="7"/>
      <c r="C13" s="8" t="s">
        <v>29</v>
      </c>
      <c r="D13" s="9" t="s">
        <v>31</v>
      </c>
      <c r="E13" s="10">
        <v>407.77099999999996</v>
      </c>
      <c r="F13" s="10">
        <v>2.5449999999999999</v>
      </c>
      <c r="G13" s="10">
        <v>2.6359999999999997</v>
      </c>
      <c r="H13" s="10">
        <v>397.40800000000002</v>
      </c>
      <c r="I13" s="11">
        <v>302.24000000000012</v>
      </c>
      <c r="J13" s="12">
        <f t="shared" si="0"/>
        <v>0.31487559555320233</v>
      </c>
      <c r="K13" s="10">
        <v>17.143000000000004</v>
      </c>
      <c r="L13" s="11">
        <v>14.272999999999996</v>
      </c>
      <c r="M13" s="12">
        <f>K13/L13-1</f>
        <v>0.201078960274645</v>
      </c>
      <c r="N13" s="10">
        <f>H13+K13</f>
        <v>414.55100000000004</v>
      </c>
      <c r="O13" s="11">
        <v>316.51300000000015</v>
      </c>
      <c r="P13" s="12">
        <f>N13/O13-1</f>
        <v>0.30974399155800825</v>
      </c>
    </row>
    <row r="14" spans="2:16" ht="15" thickBot="1" x14ac:dyDescent="0.35">
      <c r="B14" s="14"/>
      <c r="C14" s="15"/>
      <c r="D14" s="16" t="s">
        <v>32</v>
      </c>
      <c r="E14" s="17">
        <f>SUM(E5:E13)</f>
        <v>15108.006999999998</v>
      </c>
      <c r="F14" s="17">
        <f t="shared" ref="F14:H14" si="3">SUM(F5:F13)</f>
        <v>275.73299999999995</v>
      </c>
      <c r="G14" s="17">
        <f t="shared" si="3"/>
        <v>410.63200000000001</v>
      </c>
      <c r="H14" s="17">
        <f t="shared" si="3"/>
        <v>17699.07</v>
      </c>
      <c r="I14" s="18">
        <v>15698.271999999997</v>
      </c>
      <c r="J14" s="12">
        <f>H14/I14-1</f>
        <v>0.12745339104839082</v>
      </c>
      <c r="K14" s="17">
        <f t="shared" ref="K14" si="4">SUM(K5:K13)</f>
        <v>881.28299999999956</v>
      </c>
      <c r="L14" s="18">
        <v>878.99900000000014</v>
      </c>
      <c r="M14" s="19">
        <f>K14/L14-1</f>
        <v>2.598410237098614E-3</v>
      </c>
      <c r="N14" s="17">
        <f>H14+K14</f>
        <v>18580.352999999999</v>
      </c>
      <c r="O14" s="18">
        <v>16577.270999999997</v>
      </c>
      <c r="P14" s="19">
        <f>N14/O14-1</f>
        <v>0.12083303699384551</v>
      </c>
    </row>
    <row r="15" spans="2:16" ht="15" thickBot="1" x14ac:dyDescent="0.35">
      <c r="B15" s="7" t="s">
        <v>33</v>
      </c>
      <c r="C15" s="8" t="s">
        <v>34</v>
      </c>
      <c r="D15" s="9" t="s">
        <v>35</v>
      </c>
      <c r="E15" s="10">
        <v>651.63400000000024</v>
      </c>
      <c r="F15" s="10">
        <v>0.6120000000000001</v>
      </c>
      <c r="G15" s="10">
        <v>7.4129999999999994</v>
      </c>
      <c r="H15" s="10">
        <v>618.04200000000003</v>
      </c>
      <c r="I15" s="11">
        <v>208.17599999999996</v>
      </c>
      <c r="J15" s="12">
        <f t="shared" si="0"/>
        <v>1.9688436707401435</v>
      </c>
      <c r="K15" s="10">
        <v>0.20800000000000002</v>
      </c>
      <c r="L15" s="11">
        <v>2.0949999999999998</v>
      </c>
      <c r="M15" s="12">
        <f t="shared" si="1"/>
        <v>-0.90071599045346062</v>
      </c>
      <c r="N15" s="10">
        <f>H15+K15</f>
        <v>618.25</v>
      </c>
      <c r="O15" s="11">
        <v>210.27099999999996</v>
      </c>
      <c r="P15" s="12">
        <f t="shared" si="2"/>
        <v>1.9402532921800919</v>
      </c>
    </row>
    <row r="16" spans="2:16" ht="28.2" thickBot="1" x14ac:dyDescent="0.35">
      <c r="B16" s="7"/>
      <c r="C16" s="8" t="s">
        <v>36</v>
      </c>
      <c r="D16" s="9" t="s">
        <v>25</v>
      </c>
      <c r="E16" s="10">
        <v>13.254999999999999</v>
      </c>
      <c r="F16" s="10">
        <v>8.5999999999999993E-2</v>
      </c>
      <c r="G16" s="10">
        <v>1.2999999999999999E-2</v>
      </c>
      <c r="H16" s="10">
        <v>5.4719999999999995</v>
      </c>
      <c r="I16" s="11">
        <v>21.434000000000001</v>
      </c>
      <c r="J16" s="12">
        <f t="shared" si="0"/>
        <v>-0.74470467481571334</v>
      </c>
      <c r="K16" s="10">
        <v>0</v>
      </c>
      <c r="L16" s="11">
        <v>0</v>
      </c>
      <c r="M16" s="12">
        <f>IFERROR(K11/L11-11,0)</f>
        <v>0</v>
      </c>
      <c r="N16" s="10">
        <f>H16+K16</f>
        <v>5.4719999999999995</v>
      </c>
      <c r="O16" s="11">
        <v>21.434000000000001</v>
      </c>
      <c r="P16" s="12">
        <f>IFERROR(N11/O11-11,0)</f>
        <v>-9.9152085133635417</v>
      </c>
    </row>
    <row r="17" spans="2:16" ht="15" thickBot="1" x14ac:dyDescent="0.35">
      <c r="B17" s="7"/>
      <c r="C17" s="8" t="s">
        <v>37</v>
      </c>
      <c r="D17" s="9" t="s">
        <v>38</v>
      </c>
      <c r="E17" s="10">
        <v>503.87599999999981</v>
      </c>
      <c r="F17" s="10">
        <v>4.0769999999999991</v>
      </c>
      <c r="G17" s="10">
        <v>6.0680000000000014</v>
      </c>
      <c r="H17" s="10">
        <v>679.08799999999985</v>
      </c>
      <c r="I17" s="11">
        <v>533.95700000000011</v>
      </c>
      <c r="J17" s="12">
        <f t="shared" si="0"/>
        <v>0.27180278561756799</v>
      </c>
      <c r="K17" s="10">
        <v>15.593000000000004</v>
      </c>
      <c r="L17" s="11">
        <v>13.064</v>
      </c>
      <c r="M17" s="12">
        <f t="shared" si="1"/>
        <v>0.19358542559706082</v>
      </c>
      <c r="N17" s="10">
        <f>H17+K17</f>
        <v>694.68099999999981</v>
      </c>
      <c r="O17" s="11">
        <v>547.02100000000007</v>
      </c>
      <c r="P17" s="12">
        <f t="shared" si="2"/>
        <v>0.26993479226574424</v>
      </c>
    </row>
    <row r="18" spans="2:16" ht="15" thickBot="1" x14ac:dyDescent="0.35">
      <c r="B18" s="7"/>
      <c r="C18" s="8" t="s">
        <v>39</v>
      </c>
      <c r="D18" s="9" t="s">
        <v>28</v>
      </c>
      <c r="E18" s="10">
        <v>385.87199999999979</v>
      </c>
      <c r="F18" s="10">
        <v>0.36599999999999999</v>
      </c>
      <c r="G18" s="10">
        <v>4.8000000000000001E-2</v>
      </c>
      <c r="H18" s="10">
        <v>465.40800000000002</v>
      </c>
      <c r="I18" s="11">
        <v>386.12200000000001</v>
      </c>
      <c r="J18" s="12">
        <f t="shared" si="0"/>
        <v>0.20533924510905877</v>
      </c>
      <c r="K18" s="10">
        <v>0</v>
      </c>
      <c r="L18" s="11">
        <v>0</v>
      </c>
      <c r="M18" s="12">
        <f>IFERROR(K11/L11-11,0)</f>
        <v>0</v>
      </c>
      <c r="N18" s="10">
        <f>H18+K18</f>
        <v>465.40800000000002</v>
      </c>
      <c r="O18" s="11">
        <v>386.12200000000001</v>
      </c>
      <c r="P18" s="12">
        <f>IFERROR(N11/O11-11,0)</f>
        <v>-9.9152085133635417</v>
      </c>
    </row>
    <row r="19" spans="2:16" ht="28.2" thickBot="1" x14ac:dyDescent="0.35">
      <c r="B19" s="7"/>
      <c r="C19" s="8" t="s">
        <v>40</v>
      </c>
      <c r="D19" s="9" t="s">
        <v>31</v>
      </c>
      <c r="E19" s="10">
        <v>771.62599999999986</v>
      </c>
      <c r="F19" s="10">
        <v>0.50700000000000001</v>
      </c>
      <c r="G19" s="10">
        <v>3.2909999999999995</v>
      </c>
      <c r="H19" s="10">
        <v>957.97799999999995</v>
      </c>
      <c r="I19" s="11">
        <v>1026.5009999999997</v>
      </c>
      <c r="J19" s="12">
        <f t="shared" si="0"/>
        <v>-6.6753953478856598E-2</v>
      </c>
      <c r="K19" s="10">
        <v>0.51400000000000001</v>
      </c>
      <c r="L19" s="11">
        <v>0.99700000000000011</v>
      </c>
      <c r="M19" s="12">
        <f t="shared" si="1"/>
        <v>-0.48445336008024076</v>
      </c>
      <c r="N19" s="10">
        <f>H19+K19</f>
        <v>958.49199999999996</v>
      </c>
      <c r="O19" s="11">
        <v>1027.4979999999998</v>
      </c>
      <c r="P19" s="12">
        <f t="shared" si="2"/>
        <v>-6.7159254811201441E-2</v>
      </c>
    </row>
    <row r="20" spans="2:16" ht="15" thickBot="1" x14ac:dyDescent="0.35">
      <c r="B20" s="7"/>
      <c r="C20" s="8" t="s">
        <v>41</v>
      </c>
      <c r="D20" s="9" t="s">
        <v>42</v>
      </c>
      <c r="E20" s="10">
        <v>1481.001</v>
      </c>
      <c r="F20" s="10">
        <v>0</v>
      </c>
      <c r="G20" s="10">
        <v>0</v>
      </c>
      <c r="H20" s="10">
        <v>1516.9039999999998</v>
      </c>
      <c r="I20" s="11">
        <v>1474.8309999999994</v>
      </c>
      <c r="J20" s="12">
        <f t="shared" si="0"/>
        <v>2.8527336352436539E-2</v>
      </c>
      <c r="K20" s="10">
        <v>0</v>
      </c>
      <c r="L20" s="11">
        <v>0</v>
      </c>
      <c r="M20" s="12">
        <f>IFERROR(K11/L11-11,0)</f>
        <v>0</v>
      </c>
      <c r="N20" s="10">
        <f>H20+K20</f>
        <v>1516.9039999999998</v>
      </c>
      <c r="O20" s="11">
        <v>1474.8309999999994</v>
      </c>
      <c r="P20" s="12">
        <f>IFERROR(N11/O11-11,0)</f>
        <v>-9.9152085133635417</v>
      </c>
    </row>
    <row r="21" spans="2:16" ht="15" thickBot="1" x14ac:dyDescent="0.35">
      <c r="B21" s="7"/>
      <c r="C21" s="8" t="s">
        <v>43</v>
      </c>
      <c r="D21" s="9" t="s">
        <v>44</v>
      </c>
      <c r="E21" s="10">
        <v>43.591000000000001</v>
      </c>
      <c r="F21" s="10">
        <v>0.123</v>
      </c>
      <c r="G21" s="10">
        <v>0</v>
      </c>
      <c r="H21" s="10">
        <v>108.333</v>
      </c>
      <c r="I21" s="11">
        <v>91.545000000000002</v>
      </c>
      <c r="J21" s="12">
        <f>H21/I21-1</f>
        <v>0.18338522038341787</v>
      </c>
      <c r="K21" s="10">
        <v>1.8000000000000002E-2</v>
      </c>
      <c r="L21" s="11">
        <v>0</v>
      </c>
      <c r="M21" s="12">
        <f>IFERROR(K11/L11-11,0)</f>
        <v>0</v>
      </c>
      <c r="N21" s="10">
        <f>H21+K21</f>
        <v>108.351</v>
      </c>
      <c r="O21" s="11">
        <v>91.545000000000002</v>
      </c>
      <c r="P21" s="12">
        <f>IFERROR(N11/O11-11,0)</f>
        <v>-9.9152085133635417</v>
      </c>
    </row>
    <row r="22" spans="2:16" x14ac:dyDescent="0.3">
      <c r="B22" s="20"/>
      <c r="C22" s="21"/>
      <c r="D22" s="16" t="s">
        <v>45</v>
      </c>
      <c r="E22" s="22">
        <f>SUM(E15:E21)</f>
        <v>3850.855</v>
      </c>
      <c r="F22" s="22">
        <f t="shared" ref="F22:H22" si="5">SUM(F15:F21)</f>
        <v>5.770999999999999</v>
      </c>
      <c r="G22" s="22">
        <f>SUM(G15:G21)</f>
        <v>16.832999999999998</v>
      </c>
      <c r="H22" s="22">
        <f t="shared" si="5"/>
        <v>4351.2249999999995</v>
      </c>
      <c r="I22" s="18">
        <v>3742.5659999999989</v>
      </c>
      <c r="J22" s="19">
        <f>H22/I22-1</f>
        <v>0.1626314672874174</v>
      </c>
      <c r="K22" s="22">
        <f t="shared" ref="K22" si="6">SUM(K15:K21)</f>
        <v>16.333000000000006</v>
      </c>
      <c r="L22" s="18">
        <v>16.155999999999999</v>
      </c>
      <c r="M22" s="19">
        <f>K22/L22-1</f>
        <v>1.0955682099530017E-2</v>
      </c>
      <c r="N22" s="22">
        <f>H22+K22</f>
        <v>4367.5579999999991</v>
      </c>
      <c r="O22" s="18">
        <v>3758.7219999999988</v>
      </c>
      <c r="P22" s="19">
        <f>N22/O22-1</f>
        <v>0.16197952389136527</v>
      </c>
    </row>
    <row r="23" spans="2:16" x14ac:dyDescent="0.3">
      <c r="D23" s="23" t="s">
        <v>46</v>
      </c>
      <c r="E23" s="24">
        <f>E14+E22</f>
        <v>18958.861999999997</v>
      </c>
      <c r="F23" s="24">
        <f t="shared" ref="F23:H23" si="7">F14+F22</f>
        <v>281.50399999999996</v>
      </c>
      <c r="G23" s="24">
        <f t="shared" si="7"/>
        <v>427.46500000000003</v>
      </c>
      <c r="H23" s="24">
        <f t="shared" si="7"/>
        <v>22050.294999999998</v>
      </c>
      <c r="I23" s="25">
        <f>I14+I22</f>
        <v>19440.837999999996</v>
      </c>
      <c r="J23" s="26">
        <f>H23/I23-1</f>
        <v>0.13422554110064611</v>
      </c>
      <c r="K23" s="24">
        <f t="shared" ref="K23:L23" si="8">K14+K22</f>
        <v>897.61599999999953</v>
      </c>
      <c r="L23" s="27">
        <f t="shared" si="8"/>
        <v>895.15500000000009</v>
      </c>
      <c r="M23" s="28">
        <f>K23/L23-1</f>
        <v>2.7492445442403035E-3</v>
      </c>
      <c r="N23" s="24">
        <f>H23+K23</f>
        <v>22947.910999999996</v>
      </c>
      <c r="O23" s="27">
        <f>I23+L23</f>
        <v>20335.992999999995</v>
      </c>
      <c r="P23" s="28">
        <f>N23/O23-1</f>
        <v>0.12843818347105063</v>
      </c>
    </row>
  </sheetData>
  <mergeCells count="6">
    <mergeCell ref="E2:M2"/>
    <mergeCell ref="E3:J3"/>
    <mergeCell ref="K3:M3"/>
    <mergeCell ref="B5:B13"/>
    <mergeCell ref="D9:D10"/>
    <mergeCell ref="B15:B21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 Teixeira</dc:creator>
  <cp:lastModifiedBy>Tânia Teixeira</cp:lastModifiedBy>
  <dcterms:created xsi:type="dcterms:W3CDTF">2026-05-08T11:40:44Z</dcterms:created>
  <dcterms:modified xsi:type="dcterms:W3CDTF">2026-05-08T11:41:00Z</dcterms:modified>
</cp:coreProperties>
</file>